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<sst xmlns="http://schemas.openxmlformats.org/spreadsheetml/2006/main" count="354" uniqueCount="227">
  <si>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</si>
  <si>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</si>
  <si>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</si>
  <si>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</si>
  <si>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</si>
  <si>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</si>
  <si>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</si>
  <si>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</si>
  <si>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</si>
  <si>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</si>
  <si>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</si>
  <si>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</si>
  <si>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</si>
  <si>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</si>
  <si>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</si>
  <si>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</si>
  <si>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</si>
  <si>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</si>
  <si>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</si>
  <si>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</si>
  <si>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</si>
  <si>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</si>
  <si>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</si>
  <si>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</si>
  <si>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</si>
  <si>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</si>
  <si>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</si>
  <si>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</si>
  <si>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</si>
  <si>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</si>
  <si>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</si>
  <si>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</si>
  <si>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</si>
  <si>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</si>
  <si>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</si>
  <si>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</si>
  <si>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</si>
  <si>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</si>
  <si>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</si>
  <si>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</si>
  <si>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</si>
  <si>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</si>
  <si>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</si>
  <si>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</si>
  <si>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</si>
  <si>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</si>
  <si>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</si>
  <si>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</si>
  <si>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</si>
  <si>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</si>
  <si>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</si>
  <si>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</si>
  <si>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</si>
  <si>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</si>
  <si>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</si>
  <si>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</si>
  <si>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</si>
  <si>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</si>
  <si>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</si>
  <si>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</si>
  <si>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</si>
  <si>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</si>
  <si>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</si>
  <si>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</si>
  <si>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</si>
  <si>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</si>
  <si>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</si>
  <si>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</si>
  <si>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</si>
  <si>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</si>
  <si>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</si>
  <si>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</si>
  <si>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</si>
  <si>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</si>
  <si>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</si>
  <si>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</si>
  <si>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</si>
  <si>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</si>
  <si>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</si>
  <si>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</si>
  <si>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</si>
  <si>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</si>
  <si>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</si>
  <si>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</si>
  <si>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</si>
  <si>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</si>
  <si>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</si>
  <si>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</si>
  <si>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</si>
  <si>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</si>
  <si>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</si>
  <si>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</si>
  <si>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</si>
  <si>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</si>
  <si>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</si>
  <si>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</si>
  <si>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</si>
  <si>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</si>
  <si>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</si>
  <si>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</si>
  <si>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</si>
  <si>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</si>
  <si>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</si>
  <si>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</si>
  <si>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</si>
  <si>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</si>
  <si>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</si>
  <si>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</si>
  <si>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</si>
  <si>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</si>
  <si>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</si>
  <si>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</si>
  <si>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</si>
  <si>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</si>
  <si>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</si>
  <si>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</si>
  <si>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</si>
  <si>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</si>
  <si>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</si>
  <si>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</si>
  <si>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</si>
  <si>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</si>
  <si>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</si>
  <si>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</si>
  <si>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</si>
  <si>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</si>
  <si>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</si>
  <si>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</si>
  <si>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</si>
  <si>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</si>
  <si>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</si>
  <si>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</si>
  <si>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</si>
  <si>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</si>
  <si>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</si>
  <si>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</si>
  <si>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</si>
  <si>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</si>
  <si>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</si>
  <si>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</si>
  <si>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</si>
  <si>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</si>
  <si>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</si>
  <si>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</si>
  <si>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</si>
  <si>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</si>
  <si>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</si>
  <si>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</si>
  <si>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</si>
  <si>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</si>
  <si>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</si>
  <si>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</si>
  <si>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</si>
  <si>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</si>
  <si>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</si>
  <si>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</si>
  <si>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</si>
  <si>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</si>
  <si>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</si>
  <si>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</si>
  <si>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</si>
  <si>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</si>
  <si>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</si>
  <si>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</si>
  <si>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</si>
  <si>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</si>
  <si>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</si>
  <si>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</si>
  <si>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</si>
  <si>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</si>
  <si>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</si>
  <si>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</si>
  <si>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</si>
  <si>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</si>
  <si>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</si>
  <si>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</si>
  <si>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</si>
  <si>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</si>
  <si>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</si>
  <si>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</si>
  <si>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</si>
  <si>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</si>
  <si>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</si>
  <si>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</si>
  <si>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</si>
  <si>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</si>
  <si>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</si>
  <si>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</si>
  <si>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</si>
  <si>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</si>
  <si>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</si>
  <si>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</si>
  <si>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</si>
  <si>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</si>
  <si>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</si>
  <si>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</si>
  <si>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</si>
  <si>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</si>
  <si>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</si>
  <si>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</si>
  <si>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</si>
  <si>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</si>
  <si>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</si>
  <si>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</si>
  <si>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</si>
  <si>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Chunamon</t>
  </si>
  <si>
    <t>94C028</t>
  </si>
  <si>
    <t>11-20-19</t>
  </si>
  <si>
    <t>56°14'27.2"</t>
  </si>
  <si>
    <t>124°24'36.6"</t>
  </si>
  <si>
    <t>AO, CL</t>
  </si>
  <si>
    <t>25.5km Chunamon FSR</t>
  </si>
  <si>
    <t>Flat</t>
  </si>
  <si>
    <t>N/A</t>
  </si>
  <si>
    <t>Ep(SxBl); SxEp(AtAc)</t>
  </si>
  <si>
    <t>0-5%</t>
  </si>
  <si>
    <t>All</t>
  </si>
  <si>
    <t>690-710m</t>
  </si>
  <si>
    <t>Swampy - Streams</t>
  </si>
  <si>
    <t>Ungulate - Beaver</t>
  </si>
  <si>
    <t>4WD</t>
  </si>
  <si>
    <t>Existing road systems - Establish new trails</t>
  </si>
  <si>
    <t>Endemic</t>
  </si>
  <si>
    <t>Minor 2020</t>
  </si>
  <si>
    <t>Ground Survey</t>
  </si>
  <si>
    <t xml:space="preserve">Although poly 8 has susceptible timber throughout along with scattered code 5, very little evidence of current IBS was noted. Only (4) code 3 and (1) code 1 were noted within the entire poly. 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</si>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</sst>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horizontal="left" wrapText="1"/>
    </xf>
    <xf numFmtId="0" fontId="2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abSelected="1" topLeftCell="J1" zoomScale="150" zoomScaleNormal="150" workbookViewId="0">
      <selection activeCell="J6" sqref="J6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9.28515625" style="6" customWidth="1"/>
    <col min="8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205</v>
      </c>
      <c r="B3" s="190" t="s">
        <v>206</v>
      </c>
      <c r="C3" s="180">
        <v>8</v>
      </c>
      <c r="D3" s="180">
        <v>58</v>
      </c>
      <c r="E3" s="180">
        <v>5700</v>
      </c>
      <c r="F3" s="191" t="s">
        <v>207</v>
      </c>
      <c r="G3" s="192" t="s">
        <v>208</v>
      </c>
      <c r="H3" s="192" t="s">
        <v>209</v>
      </c>
      <c r="I3" s="6" t="s">
        <v>198</v>
      </c>
      <c r="J3" s="6" t="s">
        <v>226</v>
      </c>
      <c r="K3" s="6" t="s">
        <v>199</v>
      </c>
      <c r="L3" s="192" t="s">
        <v>210</v>
      </c>
      <c r="M3" s="6" t="s">
        <v>200</v>
      </c>
      <c r="N3" s="6">
        <v>1</v>
      </c>
      <c r="O3" s="180">
        <v>0</v>
      </c>
      <c r="P3" s="181">
        <v>1</v>
      </c>
      <c r="Q3" s="182">
        <v>1200</v>
      </c>
      <c r="R3" s="182">
        <v>1300</v>
      </c>
      <c r="S3" s="188">
        <v>10</v>
      </c>
      <c r="T3" s="184"/>
      <c r="U3" s="184"/>
      <c r="V3" s="184"/>
      <c r="W3" s="184"/>
      <c r="X3" s="184"/>
      <c r="Y3" s="184"/>
      <c r="Z3" s="184">
        <v>1</v>
      </c>
      <c r="AA3" s="184"/>
      <c r="AB3" s="184">
        <v>1</v>
      </c>
      <c r="AC3" s="186">
        <v>5</v>
      </c>
      <c r="AD3" s="184"/>
      <c r="AE3" s="184"/>
      <c r="AF3" s="184"/>
      <c r="AG3" s="184"/>
      <c r="AH3" s="184"/>
      <c r="AI3" s="184"/>
      <c r="AJ3" s="184">
        <v>1</v>
      </c>
      <c r="AK3" s="184"/>
      <c r="AL3" s="184"/>
      <c r="AM3" s="186">
        <v>3</v>
      </c>
      <c r="AN3" s="184"/>
      <c r="AO3" s="184"/>
      <c r="AP3" s="184"/>
      <c r="AQ3" s="184"/>
      <c r="AR3" s="184"/>
      <c r="AS3" s="184"/>
      <c r="AT3" s="184"/>
      <c r="AU3" s="184"/>
      <c r="AV3" s="184"/>
      <c r="AW3" s="186"/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>
        <v>2</v>
      </c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3</v>
      </c>
      <c r="DG3" s="184">
        <v>0</v>
      </c>
      <c r="DH3" s="184">
        <v>2</v>
      </c>
      <c r="DI3" s="184">
        <v>0</v>
      </c>
      <c r="DJ3" s="184">
        <v>0</v>
      </c>
      <c r="DK3" s="184">
        <v>5</v>
      </c>
      <c r="DL3" s="184">
        <v>0</v>
      </c>
      <c r="DM3" s="184">
        <v>5</v>
      </c>
      <c r="DN3" s="184">
        <v>1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20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</v>
      </c>
      <c r="DZ3" s="6">
        <f t="shared" si="0"/>
        <v>0</v>
      </c>
      <c r="EA3" s="6">
        <f t="shared" si="0"/>
        <v>1</v>
      </c>
      <c r="EB3" s="6">
        <f>DR3+DS3+DT3+DU3+DV3+DW3+DX3</f>
        <v>20</v>
      </c>
      <c r="EC3" s="6">
        <f>DY3+DZ3+EA3+EB3</f>
        <v>23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2</v>
      </c>
      <c r="Q4" s="10">
        <v>1750</v>
      </c>
      <c r="R4" s="10">
        <v>1850</v>
      </c>
      <c r="S4" s="9">
        <v>6</v>
      </c>
      <c r="T4" s="10"/>
      <c r="U4" s="10"/>
      <c r="V4" s="10"/>
      <c r="W4" s="10"/>
      <c r="X4" s="10"/>
      <c r="Y4" s="10"/>
      <c r="Z4" s="10"/>
      <c r="AA4" s="10"/>
      <c r="AB4" s="10">
        <v>3</v>
      </c>
      <c r="AC4" s="9">
        <v>2</v>
      </c>
      <c r="AD4" s="10"/>
      <c r="AE4" s="10"/>
      <c r="AF4" s="10"/>
      <c r="AG4" s="10"/>
      <c r="AH4" s="10"/>
      <c r="AI4" s="10"/>
      <c r="AJ4" s="10"/>
      <c r="AK4" s="10"/>
      <c r="AL4" s="10">
        <v>2</v>
      </c>
      <c r="AM4" s="9">
        <v>2</v>
      </c>
      <c r="AN4" s="10"/>
      <c r="AO4" s="10"/>
      <c r="AP4" s="10"/>
      <c r="AQ4" s="10"/>
      <c r="AR4" s="10"/>
      <c r="AS4" s="10"/>
      <c r="AT4" s="10"/>
      <c r="AU4" s="10"/>
      <c r="AV4" s="10">
        <v>5</v>
      </c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11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10</v>
      </c>
      <c r="EB4" s="6">
        <f t="shared" ref="EB4:EB19" si="4">DR4+DS4+DT4+DU4+DV4+DW4+DX4</f>
        <v>11</v>
      </c>
      <c r="EC4" s="6">
        <f t="shared" ref="EC4:EC19" si="5">DY4+DZ4+EA4+EB4</f>
        <v>21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220</v>
      </c>
      <c r="D8" s="6">
        <f>A8*D3</f>
        <v>12760</v>
      </c>
      <c r="I8" s="96" t="s">
        <v>52</v>
      </c>
      <c r="J8" s="6">
        <f>TOTALS!D20*D3</f>
        <v>8990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70.454545454545453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16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4</v>
      </c>
      <c r="AC203" s="44">
        <f t="shared" si="100"/>
        <v>7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2</v>
      </c>
      <c r="AM203" s="44">
        <f t="shared" si="101"/>
        <v>5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5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3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31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</v>
      </c>
      <c r="DZ203" s="29">
        <f t="shared" si="106"/>
        <v>0</v>
      </c>
      <c r="EA203" s="29">
        <f t="shared" si="106"/>
        <v>11</v>
      </c>
      <c r="EB203" s="29">
        <f t="shared" si="106"/>
        <v>31</v>
      </c>
      <c r="EC203" s="29">
        <f t="shared" si="106"/>
        <v>44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Chunamon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94C028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8</v>
      </c>
      <c r="F8" s="45"/>
      <c r="H8" s="46" t="s">
        <v>77</v>
      </c>
      <c r="I8" s="45"/>
      <c r="J8" s="136" t="str">
        <f>ENTRY!L3</f>
        <v>AO,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11-20-19</v>
      </c>
      <c r="F10" s="45"/>
      <c r="H10" s="46" t="s">
        <v>81</v>
      </c>
      <c r="I10" s="46" t="s">
        <v>82</v>
      </c>
      <c r="J10" s="136" t="str">
        <f>ENTRY!G3</f>
        <v>56°14'27.2"</v>
      </c>
      <c r="K10" s="46" t="s">
        <v>83</v>
      </c>
      <c r="L10" s="136" t="str">
        <f>ENTRY!H3</f>
        <v>124°24'36.6"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58</v>
      </c>
      <c r="F11" s="45"/>
      <c r="H11" s="46" t="s">
        <v>85</v>
      </c>
      <c r="I11" s="45"/>
      <c r="J11" s="45"/>
      <c r="K11" s="136">
        <f>ENTRY!E3</f>
        <v>5700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31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155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70.454545454545453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2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11</v>
      </c>
      <c r="H33" s="87"/>
      <c r="I33" s="104">
        <f>ENTRY!EA203/ENTRY!DQ203*10</f>
        <v>55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13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31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70.454545454545453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16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5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7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5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5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3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31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2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1</v>
      </c>
      <c r="K10" s="79">
        <f>ENTRY!DM3</f>
        <v>5</v>
      </c>
      <c r="L10" s="79">
        <f>ENTRY!DO3</f>
        <v>0</v>
      </c>
      <c r="M10" s="79">
        <f>ENTRY!DK3</f>
        <v>5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2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1</v>
      </c>
      <c r="K30" s="118">
        <f t="shared" si="0"/>
        <v>5</v>
      </c>
      <c r="L30" s="117">
        <f t="shared" si="0"/>
        <v>0</v>
      </c>
      <c r="M30" s="118">
        <f t="shared" si="0"/>
        <v>5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4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3.5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workbookViewId="0">
      <selection activeCell="B35" sqref="B35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94C028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8</v>
      </c>
      <c r="F8" s="127"/>
      <c r="G8" s="127"/>
      <c r="H8" s="50"/>
      <c r="I8" s="126" t="s">
        <v>169</v>
      </c>
      <c r="J8" s="127"/>
      <c r="K8" s="127"/>
      <c r="L8" s="134" t="str">
        <f>ENTRY!L3</f>
        <v>AO,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58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11-20-19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56°14'27.2"</v>
      </c>
      <c r="F11" s="133" t="s">
        <v>83</v>
      </c>
      <c r="G11" s="136" t="str">
        <f>ENTRY!H3</f>
        <v>124°24'36.6"</v>
      </c>
      <c r="H11" s="50"/>
      <c r="I11" s="129" t="s">
        <v>85</v>
      </c>
      <c r="J11" s="127"/>
      <c r="K11" s="127"/>
      <c r="L11" s="134">
        <f>ENTRY!E3</f>
        <v>5700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193" t="s">
        <v>214</v>
      </c>
      <c r="K16" s="193"/>
      <c r="L16" s="52" t="s">
        <v>175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193"/>
      <c r="K17" s="193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218</v>
      </c>
      <c r="K18" s="138"/>
      <c r="L18" s="52" t="s">
        <v>178</v>
      </c>
      <c r="M18" s="138" t="s">
        <v>216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213</v>
      </c>
      <c r="G20" s="98"/>
      <c r="H20" s="52" t="s">
        <v>180</v>
      </c>
      <c r="I20" s="50"/>
      <c r="J20" s="98" t="s">
        <v>219</v>
      </c>
      <c r="K20" s="50"/>
      <c r="L20" s="52" t="s">
        <v>181</v>
      </c>
      <c r="M20" s="50"/>
      <c r="N20" s="138" t="s">
        <v>217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220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137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224</v>
      </c>
      <c r="F38" s="177"/>
      <c r="G38" s="131"/>
      <c r="H38" s="50"/>
      <c r="I38" s="156" t="s">
        <v>195</v>
      </c>
      <c r="J38" s="50"/>
      <c r="K38" s="50"/>
      <c r="L38" s="138" t="s">
        <v>224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ht="15.95" customHeight="1" x14ac:dyDescent="0.2">
      <c r="A40" s="76"/>
      <c r="B40" s="194" t="s">
        <v>225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J16:K17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2020-01-18T19:52:49Z</dcterms:modified>
</cp:coreProperties>
</file>